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14" activeTab="0"/>
  </bookViews>
  <sheets>
    <sheet name="Октябрьск окр" sheetId="1" r:id="rId1"/>
  </sheets>
  <definedNames>
    <definedName name="Excel_BuiltIn_Print_Area_1">#REF!</definedName>
    <definedName name="Excel_BuiltIn_Print_Area_1_1">#REF!</definedName>
    <definedName name="Excel_BuiltIn_Print_Area_3">#REF!</definedName>
  </definedNames>
  <calcPr fullCalcOnLoad="1"/>
</workbook>
</file>

<file path=xl/sharedStrings.xml><?xml version="1.0" encoding="utf-8"?>
<sst xmlns="http://schemas.openxmlformats.org/spreadsheetml/2006/main" count="57" uniqueCount="50">
  <si>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</si>
  <si>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</si>
  <si>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</si>
  <si>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Перечень обязательных работ, услуг</t>
  </si>
  <si>
    <t>Годовая стоимость работ (размер платы) в руб. по многоквартирным домам</t>
  </si>
  <si>
    <t>Периодичность</t>
  </si>
  <si>
    <t>на 1 кв.м.</t>
  </si>
  <si>
    <t>I. Содержание помещений общего пользования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</si>
  <si>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</si>
  <si>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</si>
  <si>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</si>
  <si>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</si>
  <si>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</si>
  <si>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</si>
  <si>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Уборка мусора на контейнерных площадках (помойных ям)</t>
  </si>
  <si>
    <t>8. Сдвижка и подметание снега при отсутствии снегопадов</t>
  </si>
  <si>
    <t>9. Сдвижка и подметание снега при снегопаде</t>
  </si>
  <si>
    <t>по мере необходимости. Начало работ не позднее _____ часов после начала снегопада</t>
  </si>
  <si>
    <t>10. Вывоз твердых бытовых отходов, жидких бытовых отходов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</si>
  <si>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</si>
  <si>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</si>
  <si>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</si>
  <si>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Расконсервирование и ремонт поливочной системы, консервация системы центрального отопления, ремонт просевшей отмостки</t>
  </si>
  <si>
    <t>13. Замена разбитых стекол окон и дверей в помещениях общего пользования</t>
  </si>
  <si>
    <t>по мере необходимости в течение          (указать период устранения неисправности)</t>
  </si>
  <si>
    <t>14.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</si>
  <si>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IV. Проведение технических осмотров и мелкий ремонт</t>
  </si>
  <si>
    <t>15.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</si>
  <si>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16.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</si>
  <si>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</si>
  <si>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17. Дератизация, дезинсекция</t>
  </si>
  <si>
    <t>Общая годовая стоимость работ по многоквартирным домам</t>
  </si>
  <si>
    <t>Площадь жилых помещений</t>
  </si>
  <si>
    <t>Стоимость на 1 кв. м. жилой площади (руб./мес.) (размер платы в месяц на 1 кв. м.) с газоснабжением/без газоснабжения</t>
  </si>
  <si>
    <t>объектом конкурса</t>
  </si>
  <si>
    <t>Приложение № 2</t>
  </si>
  <si>
    <t>1. Подметание  и влажная уборка полов во всех помещениях общего пользования</t>
  </si>
  <si>
    <t>V. Техническое обслуживание и текущий ремонт лифтов</t>
  </si>
  <si>
    <t>3 раз(а) в неделю</t>
  </si>
  <si>
    <t>5 раз(а) в неделю</t>
  </si>
  <si>
    <t>12 раз(а) в месяц</t>
  </si>
  <si>
    <t>4 раз(а) в неделю</t>
  </si>
  <si>
    <t>1 раз(а) в год</t>
  </si>
  <si>
    <t>проверка исправности вытяжек 2  раз(а) в год. Проверка наличия тяги в дымовентиляционных каналах  1  раз(а) в год. Проверка заземления оболочки электрокабеля, замеры сопротивления ____ раз(а) в год.</t>
  </si>
  <si>
    <t>ул. Г.Суфтина, 32</t>
  </si>
  <si>
    <t>Лот № 3</t>
  </si>
  <si>
    <t>Территориальный  округ Октябрьский</t>
  </si>
  <si>
    <t>7-9-ти этажные панельные жилые дома (без газоснабжения)</t>
  </si>
  <si>
    <t>о проведении открытого конкурса</t>
  </si>
  <si>
    <t>к Извещению и  документации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</si>
</sst>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</numFmts>
  <fonts count="47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166" fontId="2" fillId="0" borderId="0" xfId="0" applyNumberFormat="1" applyFont="1" applyBorder="1" applyAlignment="1">
      <alignment/>
    </xf>
    <xf numFmtId="164" fontId="46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top"/>
    </xf>
    <xf numFmtId="2" fontId="8" fillId="0" borderId="10" xfId="0" applyNumberFormat="1" applyFont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/>
    </xf>
    <xf numFmtId="1" fontId="8" fillId="0" borderId="10" xfId="0" applyNumberFormat="1" applyFont="1" applyBorder="1" applyAlignment="1">
      <alignment horizontal="center" vertical="top"/>
    </xf>
    <xf numFmtId="2" fontId="8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/>
    </xf>
    <xf numFmtId="2" fontId="9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2" fontId="4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1"/>
  <sheetViews>
    <sheetView tabSelected="1" zoomScale="80" zoomScaleNormal="80" zoomScalePageLayoutView="0" workbookViewId="0" topLeftCell="A1">
      <pane xSplit="6" ySplit="13" topLeftCell="G32" activePane="bottomRight" state="frozen"/>
      <selection pane="topLeft" activeCell="A1" sqref="A1"/>
      <selection pane="topRight" activeCell="G1" sqref="G1"/>
      <selection pane="bottomLeft" activeCell="A29" sqref="A29"/>
      <selection pane="bottomRight" activeCell="I3" sqref="I3"/>
    </sheetView>
  </sheetViews>
  <sheetFormatPr defaultColWidth="9.00390625" defaultRowHeight="12.75"/>
  <cols>
    <col min="1" max="6" width="9.125" style="1" customWidth="1"/>
    <col min="7" max="7" width="24.125" style="1" customWidth="1"/>
    <col min="8" max="8" width="9.25390625" style="1" customWidth="1"/>
    <col min="9" max="9" width="19.625" style="1" customWidth="1"/>
    <col min="10" max="10" width="12.75390625" style="1" customWidth="1"/>
    <col min="11" max="11" width="5.375" style="1" customWidth="1"/>
    <col min="12" max="13" width="14.25390625" style="1" customWidth="1"/>
    <col min="14" max="14" width="9.125" style="30" customWidth="1"/>
    <col min="15" max="158" width="9.125" style="1" customWidth="1"/>
  </cols>
  <sheetData>
    <row r="1" spans="9:12" ht="15.75">
      <c r="I1" s="15" t="s">
        <v>35</v>
      </c>
      <c r="J1" s="15"/>
      <c r="K1" s="15"/>
      <c r="L1" s="15"/>
    </row>
    <row r="2" spans="9:12" ht="15.75">
      <c r="I2" s="16" t="s">
        <v>49</v>
      </c>
      <c r="J2" s="16"/>
      <c r="K2" s="16"/>
      <c r="L2" s="16"/>
    </row>
    <row r="3" spans="9:12" ht="15.75">
      <c r="I3" s="16" t="s">
        <v>48</v>
      </c>
      <c r="J3" s="16"/>
      <c r="K3" s="16"/>
      <c r="L3" s="16"/>
    </row>
    <row r="4" ht="5.25" customHeight="1"/>
    <row r="5" spans="1:7" ht="16.5" customHeight="1">
      <c r="A5" s="39" t="s">
        <v>0</v>
      </c>
      <c r="B5" s="39"/>
      <c r="C5" s="39"/>
      <c r="D5" s="39"/>
      <c r="E5" s="39"/>
      <c r="F5" s="39"/>
      <c r="G5" s="39"/>
    </row>
    <row r="6" spans="1:7" ht="16.5" customHeight="1">
      <c r="A6" s="39" t="s">
        <v>1</v>
      </c>
      <c r="B6" s="39"/>
      <c r="C6" s="39"/>
      <c r="D6" s="39"/>
      <c r="E6" s="39"/>
      <c r="F6" s="39"/>
      <c r="G6" s="39"/>
    </row>
    <row r="7" spans="1:7" ht="16.5" customHeight="1">
      <c r="A7" s="39" t="s">
        <v>2</v>
      </c>
      <c r="B7" s="39"/>
      <c r="C7" s="39"/>
      <c r="D7" s="39"/>
      <c r="E7" s="39"/>
      <c r="F7" s="39"/>
      <c r="G7" s="39"/>
    </row>
    <row r="8" spans="1:7" ht="16.5" customHeight="1">
      <c r="A8" s="39" t="s">
        <v>34</v>
      </c>
      <c r="B8" s="39"/>
      <c r="C8" s="39"/>
      <c r="D8" s="39"/>
      <c r="E8" s="39"/>
      <c r="F8" s="39"/>
      <c r="G8" s="39"/>
    </row>
    <row r="9" spans="1:6" ht="6" customHeight="1">
      <c r="A9" s="2"/>
      <c r="B9" s="2"/>
      <c r="C9" s="2"/>
      <c r="D9" s="2"/>
      <c r="E9"/>
      <c r="F9" s="2"/>
    </row>
    <row r="10" spans="1:2" ht="12.75">
      <c r="A10" s="3" t="s">
        <v>45</v>
      </c>
      <c r="B10" s="3" t="s">
        <v>46</v>
      </c>
    </row>
    <row r="11" spans="1:9" ht="30" customHeight="1">
      <c r="A11" s="40" t="s">
        <v>3</v>
      </c>
      <c r="B11" s="40"/>
      <c r="C11" s="40"/>
      <c r="D11" s="40"/>
      <c r="E11" s="40"/>
      <c r="F11" s="40"/>
      <c r="G11" s="41" t="s">
        <v>4</v>
      </c>
      <c r="H11" s="42"/>
      <c r="I11" s="43"/>
    </row>
    <row r="12" spans="1:19" ht="30.75" customHeight="1">
      <c r="A12" s="40"/>
      <c r="B12" s="40"/>
      <c r="C12" s="40"/>
      <c r="D12" s="40"/>
      <c r="E12" s="40"/>
      <c r="F12" s="40"/>
      <c r="G12" s="44" t="s">
        <v>47</v>
      </c>
      <c r="H12" s="44"/>
      <c r="I12" s="44"/>
      <c r="M12" s="4"/>
      <c r="N12" s="7"/>
      <c r="O12" s="4"/>
      <c r="S12" s="1">
        <v>100</v>
      </c>
    </row>
    <row r="13" spans="1:15" ht="12.75">
      <c r="A13" s="40"/>
      <c r="B13" s="40"/>
      <c r="C13" s="40"/>
      <c r="D13" s="40"/>
      <c r="E13" s="40"/>
      <c r="F13" s="40"/>
      <c r="G13" s="8" t="s">
        <v>5</v>
      </c>
      <c r="H13" s="9" t="s">
        <v>6</v>
      </c>
      <c r="I13" s="10" t="s">
        <v>44</v>
      </c>
      <c r="M13" s="4"/>
      <c r="N13" s="7"/>
      <c r="O13" s="4"/>
    </row>
    <row r="14" spans="1:15" ht="12.75">
      <c r="A14" s="45" t="s">
        <v>7</v>
      </c>
      <c r="B14" s="45"/>
      <c r="C14" s="45"/>
      <c r="D14" s="45"/>
      <c r="E14" s="45"/>
      <c r="F14" s="45"/>
      <c r="G14" s="11"/>
      <c r="H14" s="12">
        <f>H15+H16+H17+H18</f>
        <v>6.447</v>
      </c>
      <c r="I14" s="13">
        <f>SUM(I15:I18)</f>
        <v>331025.08320000005</v>
      </c>
      <c r="M14" s="31"/>
      <c r="N14" s="31"/>
      <c r="O14" s="4"/>
    </row>
    <row r="15" spans="1:15" ht="29.25" customHeight="1">
      <c r="A15" s="46" t="s">
        <v>36</v>
      </c>
      <c r="B15" s="47"/>
      <c r="C15" s="47"/>
      <c r="D15" s="47"/>
      <c r="E15" s="47"/>
      <c r="F15" s="47"/>
      <c r="G15" s="17" t="s">
        <v>39</v>
      </c>
      <c r="H15" s="18">
        <v>5.53</v>
      </c>
      <c r="I15" s="18">
        <f>H15*$I$37*12</f>
        <v>283941.16800000006</v>
      </c>
      <c r="M15" s="32"/>
      <c r="N15" s="7"/>
      <c r="O15" s="4"/>
    </row>
    <row r="16" spans="1:15" ht="12.75">
      <c r="A16" s="48" t="s">
        <v>8</v>
      </c>
      <c r="B16" s="48"/>
      <c r="C16" s="48"/>
      <c r="D16" s="48"/>
      <c r="E16" s="48"/>
      <c r="F16" s="48"/>
      <c r="G16" s="17" t="s">
        <v>38</v>
      </c>
      <c r="H16" s="18">
        <v>0.21</v>
      </c>
      <c r="I16" s="18">
        <f>H16*$I$37*12</f>
        <v>10782.576000000001</v>
      </c>
      <c r="M16" s="32"/>
      <c r="N16" s="7"/>
      <c r="O16" s="4"/>
    </row>
    <row r="17" spans="1:15" ht="12.75">
      <c r="A17" s="48" t="s">
        <v>9</v>
      </c>
      <c r="B17" s="48"/>
      <c r="C17" s="48"/>
      <c r="D17" s="48"/>
      <c r="E17" s="48"/>
      <c r="F17" s="48"/>
      <c r="G17" s="17" t="s">
        <v>38</v>
      </c>
      <c r="H17" s="18">
        <v>0.51</v>
      </c>
      <c r="I17" s="18">
        <f>H17*$I$37*12</f>
        <v>26186.256</v>
      </c>
      <c r="M17" s="32"/>
      <c r="N17" s="7"/>
      <c r="O17" s="4"/>
    </row>
    <row r="18" spans="1:15" ht="12.75">
      <c r="A18" s="48" t="s">
        <v>10</v>
      </c>
      <c r="B18" s="48"/>
      <c r="C18" s="48"/>
      <c r="D18" s="48"/>
      <c r="E18" s="48"/>
      <c r="F18" s="48"/>
      <c r="G18" s="17" t="s">
        <v>40</v>
      </c>
      <c r="H18" s="18">
        <v>0.197</v>
      </c>
      <c r="I18" s="18">
        <f>H18*$I$37*12</f>
        <v>10115.083200000001</v>
      </c>
      <c r="M18" s="32"/>
      <c r="N18" s="7"/>
      <c r="O18" s="4"/>
    </row>
    <row r="19" spans="1:15" ht="36.75" customHeight="1">
      <c r="A19" s="50" t="s">
        <v>11</v>
      </c>
      <c r="B19" s="50"/>
      <c r="C19" s="50"/>
      <c r="D19" s="50"/>
      <c r="E19" s="50"/>
      <c r="F19" s="50"/>
      <c r="G19" s="19"/>
      <c r="H19" s="20">
        <f>H20+H21+H22+H23+H24+H25</f>
        <v>2.66</v>
      </c>
      <c r="I19" s="14">
        <f>I20+I21+I22+I23+I24+I25</f>
        <v>136579.296</v>
      </c>
      <c r="M19" s="33"/>
      <c r="N19" s="33"/>
      <c r="O19" s="4"/>
    </row>
    <row r="20" spans="1:15" ht="12.75">
      <c r="A20" s="48" t="s">
        <v>12</v>
      </c>
      <c r="B20" s="48"/>
      <c r="C20" s="48"/>
      <c r="D20" s="48"/>
      <c r="E20" s="48"/>
      <c r="F20" s="48"/>
      <c r="G20" s="17" t="s">
        <v>41</v>
      </c>
      <c r="H20" s="21">
        <v>0.22</v>
      </c>
      <c r="I20" s="22">
        <f aca="true" t="shared" si="0" ref="I20:I25">H20*$I$37*12</f>
        <v>11296.032</v>
      </c>
      <c r="M20" s="34"/>
      <c r="N20" s="7"/>
      <c r="O20" s="4"/>
    </row>
    <row r="21" spans="1:15" ht="12.75">
      <c r="A21" s="48" t="s">
        <v>13</v>
      </c>
      <c r="B21" s="48"/>
      <c r="C21" s="48"/>
      <c r="D21" s="48"/>
      <c r="E21" s="48"/>
      <c r="F21" s="48"/>
      <c r="G21" s="17" t="s">
        <v>38</v>
      </c>
      <c r="H21" s="21">
        <v>0.35</v>
      </c>
      <c r="I21" s="22">
        <f t="shared" si="0"/>
        <v>17970.96</v>
      </c>
      <c r="M21" s="34"/>
      <c r="N21" s="7"/>
      <c r="O21" s="4"/>
    </row>
    <row r="22" spans="1:15" ht="12.75">
      <c r="A22" s="48" t="s">
        <v>14</v>
      </c>
      <c r="B22" s="48"/>
      <c r="C22" s="48"/>
      <c r="D22" s="48"/>
      <c r="E22" s="48"/>
      <c r="F22" s="48"/>
      <c r="G22" s="17" t="s">
        <v>39</v>
      </c>
      <c r="H22" s="21">
        <v>0.18</v>
      </c>
      <c r="I22" s="22">
        <f t="shared" si="0"/>
        <v>9242.207999999999</v>
      </c>
      <c r="M22" s="34"/>
      <c r="N22" s="7"/>
      <c r="O22" s="4"/>
    </row>
    <row r="23" spans="1:15" ht="12.75">
      <c r="A23" s="48" t="s">
        <v>15</v>
      </c>
      <c r="B23" s="48"/>
      <c r="C23" s="48"/>
      <c r="D23" s="48"/>
      <c r="E23" s="48"/>
      <c r="F23" s="48"/>
      <c r="G23" s="17" t="s">
        <v>38</v>
      </c>
      <c r="H23" s="21">
        <v>0.21</v>
      </c>
      <c r="I23" s="22">
        <f t="shared" si="0"/>
        <v>10782.576000000001</v>
      </c>
      <c r="M23" s="34"/>
      <c r="N23" s="7"/>
      <c r="O23" s="4"/>
    </row>
    <row r="24" spans="1:15" ht="44.25" customHeight="1">
      <c r="A24" s="48" t="s">
        <v>16</v>
      </c>
      <c r="B24" s="48"/>
      <c r="C24" s="48"/>
      <c r="D24" s="48"/>
      <c r="E24" s="48"/>
      <c r="F24" s="48"/>
      <c r="G24" s="23" t="s">
        <v>17</v>
      </c>
      <c r="H24" s="21">
        <v>0.55</v>
      </c>
      <c r="I24" s="22">
        <f t="shared" si="0"/>
        <v>28240.08</v>
      </c>
      <c r="M24" s="34"/>
      <c r="N24" s="7"/>
      <c r="O24" s="4"/>
    </row>
    <row r="25" spans="1:15" ht="12.75">
      <c r="A25" s="48" t="s">
        <v>18</v>
      </c>
      <c r="B25" s="48"/>
      <c r="C25" s="48"/>
      <c r="D25" s="48"/>
      <c r="E25" s="48"/>
      <c r="F25" s="48"/>
      <c r="G25" s="17" t="s">
        <v>38</v>
      </c>
      <c r="H25" s="21">
        <v>1.15</v>
      </c>
      <c r="I25" s="22">
        <f t="shared" si="0"/>
        <v>59047.44</v>
      </c>
      <c r="M25" s="34"/>
      <c r="N25" s="7"/>
      <c r="O25" s="4"/>
    </row>
    <row r="26" spans="1:15" ht="26.25" customHeight="1">
      <c r="A26" s="50" t="s">
        <v>19</v>
      </c>
      <c r="B26" s="50"/>
      <c r="C26" s="50"/>
      <c r="D26" s="50"/>
      <c r="E26" s="50"/>
      <c r="F26" s="50"/>
      <c r="G26" s="19"/>
      <c r="H26" s="20">
        <f>H28+H29+H30</f>
        <v>2.08</v>
      </c>
      <c r="I26" s="14">
        <f>I28+I29+I30</f>
        <v>106798.848</v>
      </c>
      <c r="M26" s="33"/>
      <c r="N26" s="33"/>
      <c r="O26" s="4"/>
    </row>
    <row r="27" spans="1:15" ht="12.75">
      <c r="A27" s="48" t="s">
        <v>20</v>
      </c>
      <c r="B27" s="48"/>
      <c r="C27" s="48"/>
      <c r="D27" s="48"/>
      <c r="E27" s="48"/>
      <c r="F27" s="48"/>
      <c r="G27" s="17" t="s">
        <v>21</v>
      </c>
      <c r="H27" s="21">
        <f>I27/478.2/12</f>
        <v>0</v>
      </c>
      <c r="I27" s="22">
        <v>0</v>
      </c>
      <c r="M27" s="34"/>
      <c r="N27" s="7"/>
      <c r="O27" s="4"/>
    </row>
    <row r="28" spans="1:15" ht="45.75" customHeight="1">
      <c r="A28" s="46" t="s">
        <v>22</v>
      </c>
      <c r="B28" s="46"/>
      <c r="C28" s="46"/>
      <c r="D28" s="46"/>
      <c r="E28" s="46"/>
      <c r="F28" s="46"/>
      <c r="G28" s="17" t="s">
        <v>42</v>
      </c>
      <c r="H28" s="21">
        <v>0.32</v>
      </c>
      <c r="I28" s="22">
        <f>H28*$I$37*12</f>
        <v>16430.592</v>
      </c>
      <c r="M28" s="34"/>
      <c r="N28" s="7"/>
      <c r="O28" s="4"/>
    </row>
    <row r="29" spans="1:15" ht="53.25" customHeight="1">
      <c r="A29" s="46" t="s">
        <v>23</v>
      </c>
      <c r="B29" s="46"/>
      <c r="C29" s="46"/>
      <c r="D29" s="46"/>
      <c r="E29" s="46"/>
      <c r="F29" s="46"/>
      <c r="G29" s="23" t="s">
        <v>24</v>
      </c>
      <c r="H29" s="21">
        <v>0.09</v>
      </c>
      <c r="I29" s="22">
        <f>H29*$I$37*12</f>
        <v>4621.103999999999</v>
      </c>
      <c r="M29" s="34"/>
      <c r="N29" s="7"/>
      <c r="O29" s="4"/>
    </row>
    <row r="30" spans="1:15" ht="78" customHeight="1">
      <c r="A30" s="46" t="s">
        <v>25</v>
      </c>
      <c r="B30" s="46"/>
      <c r="C30" s="46"/>
      <c r="D30" s="46"/>
      <c r="E30" s="46"/>
      <c r="F30" s="46"/>
      <c r="G30" s="17" t="s">
        <v>42</v>
      </c>
      <c r="H30" s="21">
        <v>1.67</v>
      </c>
      <c r="I30" s="22">
        <f>H30*$I$37*12</f>
        <v>85747.152</v>
      </c>
      <c r="M30" s="34"/>
      <c r="N30" s="7"/>
      <c r="O30" s="4"/>
    </row>
    <row r="31" spans="1:15" ht="12.75">
      <c r="A31" s="53" t="s">
        <v>26</v>
      </c>
      <c r="B31" s="53"/>
      <c r="C31" s="53"/>
      <c r="D31" s="53"/>
      <c r="E31" s="53"/>
      <c r="F31" s="53"/>
      <c r="G31" s="19"/>
      <c r="H31" s="20">
        <f>SUM(H32:H34)</f>
        <v>5.109999999999999</v>
      </c>
      <c r="I31" s="14">
        <f>I32+I33+I34</f>
        <v>262376.016</v>
      </c>
      <c r="M31" s="33"/>
      <c r="N31" s="33"/>
      <c r="O31" s="4"/>
    </row>
    <row r="32" spans="1:15" ht="100.5" customHeight="1">
      <c r="A32" s="46" t="s">
        <v>27</v>
      </c>
      <c r="B32" s="46"/>
      <c r="C32" s="46"/>
      <c r="D32" s="46"/>
      <c r="E32" s="46"/>
      <c r="F32" s="46"/>
      <c r="G32" s="23" t="s">
        <v>43</v>
      </c>
      <c r="H32" s="21">
        <v>2.52</v>
      </c>
      <c r="I32" s="22">
        <f>H32*$I$37*12</f>
        <v>129390.91200000001</v>
      </c>
      <c r="M32" s="34"/>
      <c r="N32" s="7"/>
      <c r="O32" s="4"/>
    </row>
    <row r="33" spans="1:15" ht="63" customHeight="1">
      <c r="A33" s="48" t="s">
        <v>28</v>
      </c>
      <c r="B33" s="48"/>
      <c r="C33" s="48"/>
      <c r="D33" s="48"/>
      <c r="E33" s="48"/>
      <c r="F33" s="48"/>
      <c r="G33" s="23" t="s">
        <v>29</v>
      </c>
      <c r="H33" s="21">
        <v>2.32</v>
      </c>
      <c r="I33" s="22">
        <f>H33*$I$37*12</f>
        <v>119121.79199999999</v>
      </c>
      <c r="M33" s="34"/>
      <c r="N33" s="7"/>
      <c r="O33" s="4"/>
    </row>
    <row r="34" spans="1:15" ht="12.75">
      <c r="A34" s="48" t="s">
        <v>30</v>
      </c>
      <c r="B34" s="48"/>
      <c r="C34" s="48"/>
      <c r="D34" s="48"/>
      <c r="E34" s="48"/>
      <c r="F34" s="48"/>
      <c r="G34" s="17" t="s">
        <v>42</v>
      </c>
      <c r="H34" s="21">
        <v>0.27</v>
      </c>
      <c r="I34" s="22">
        <f>H34*$I$37*12</f>
        <v>13863.312000000002</v>
      </c>
      <c r="M34" s="34"/>
      <c r="N34" s="7"/>
      <c r="O34" s="4"/>
    </row>
    <row r="35" spans="1:15" ht="12.75">
      <c r="A35" s="49" t="s">
        <v>37</v>
      </c>
      <c r="B35" s="49"/>
      <c r="C35" s="49"/>
      <c r="D35" s="49"/>
      <c r="E35" s="49"/>
      <c r="F35" s="49"/>
      <c r="G35" s="17"/>
      <c r="H35" s="24">
        <v>2.85</v>
      </c>
      <c r="I35" s="13">
        <f>H35*I37*12</f>
        <v>146334.96000000002</v>
      </c>
      <c r="M35" s="35"/>
      <c r="N35" s="7"/>
      <c r="O35" s="4"/>
    </row>
    <row r="36" spans="1:54" ht="25.5" customHeight="1">
      <c r="A36" s="51" t="s">
        <v>31</v>
      </c>
      <c r="B36" s="51"/>
      <c r="C36" s="51"/>
      <c r="D36" s="51"/>
      <c r="E36" s="51"/>
      <c r="F36" s="51"/>
      <c r="G36" s="25"/>
      <c r="H36" s="26"/>
      <c r="I36" s="13">
        <f>I14+I19+I26+I31+I35</f>
        <v>983114.2032000001</v>
      </c>
      <c r="J36" s="5">
        <f>I36</f>
        <v>983114.2032000001</v>
      </c>
      <c r="K36" s="6">
        <f>J36*0.05/12</f>
        <v>4096.309180000001</v>
      </c>
      <c r="L36" s="38">
        <f>J36/12*0.05</f>
        <v>4096.30918</v>
      </c>
      <c r="M36" s="36"/>
      <c r="N36" s="7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1:54" ht="12.75">
      <c r="A37" s="51" t="s">
        <v>32</v>
      </c>
      <c r="B37" s="51"/>
      <c r="C37" s="51"/>
      <c r="D37" s="51"/>
      <c r="E37" s="51"/>
      <c r="F37" s="51"/>
      <c r="G37" s="27"/>
      <c r="H37" s="28"/>
      <c r="I37" s="29">
        <v>4278.8</v>
      </c>
      <c r="J37" s="4"/>
      <c r="K37" s="4"/>
      <c r="M37" s="37"/>
      <c r="N37" s="7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54" ht="25.5" customHeight="1">
      <c r="A38" s="52" t="s">
        <v>33</v>
      </c>
      <c r="B38" s="52"/>
      <c r="C38" s="52"/>
      <c r="D38" s="52"/>
      <c r="E38" s="52"/>
      <c r="F38" s="52"/>
      <c r="G38" s="27"/>
      <c r="H38" s="20">
        <f>H35+H31+H26+H19+H14</f>
        <v>19.147</v>
      </c>
      <c r="I38" s="20"/>
      <c r="J38" s="4"/>
      <c r="K38" s="4"/>
      <c r="L38" s="4"/>
      <c r="M38" s="33"/>
      <c r="N38" s="33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</row>
    <row r="39" spans="9:54" ht="12" customHeight="1">
      <c r="I39" s="4"/>
      <c r="J39" s="4"/>
      <c r="K39" s="4"/>
      <c r="L39" s="4"/>
      <c r="M39" s="4"/>
      <c r="N39" s="7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  <row r="40" spans="9:54" ht="17.25" customHeight="1" hidden="1">
      <c r="I40" s="4"/>
      <c r="J40" s="4"/>
      <c r="K40" s="4"/>
      <c r="L40" s="4"/>
      <c r="M40" s="4"/>
      <c r="N40" s="7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</row>
    <row r="41" spans="13:15" ht="12.75">
      <c r="M41" s="4"/>
      <c r="N41" s="7"/>
      <c r="O41" s="4"/>
    </row>
  </sheetData>
  <sheetProtection/>
  <mergeCells count="32">
    <mergeCell ref="A34:F34"/>
    <mergeCell ref="A36:F36"/>
    <mergeCell ref="A37:F37"/>
    <mergeCell ref="A38:F38"/>
    <mergeCell ref="A27:F27"/>
    <mergeCell ref="A28:F28"/>
    <mergeCell ref="A29:F29"/>
    <mergeCell ref="A30:F30"/>
    <mergeCell ref="A31:F31"/>
    <mergeCell ref="A22:F22"/>
    <mergeCell ref="A23:F23"/>
    <mergeCell ref="A24:F24"/>
    <mergeCell ref="A25:F25"/>
    <mergeCell ref="A26:F26"/>
    <mergeCell ref="A33:F33"/>
    <mergeCell ref="A14:F14"/>
    <mergeCell ref="A15:F15"/>
    <mergeCell ref="A16:F16"/>
    <mergeCell ref="A17:F17"/>
    <mergeCell ref="A35:F35"/>
    <mergeCell ref="A18:F18"/>
    <mergeCell ref="A19:F19"/>
    <mergeCell ref="A20:F20"/>
    <mergeCell ref="A32:F32"/>
    <mergeCell ref="A21:F21"/>
    <mergeCell ref="A8:G8"/>
    <mergeCell ref="A11:F13"/>
    <mergeCell ref="G11:I11"/>
    <mergeCell ref="A5:G5"/>
    <mergeCell ref="A6:G6"/>
    <mergeCell ref="A7:G7"/>
    <mergeCell ref="G12:I12"/>
  </mergeCells>
  <printOptions/>
  <pageMargins left="0.6299212598425197" right="0.11811023622047245" top="0.4330708661417323" bottom="0" header="0.5118110236220472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Л.Ф.</dc:creator>
  <cp:keywords/>
  <dc:description/>
  <cp:lastModifiedBy>Галина Александровна Шевченко</cp:lastModifiedBy>
  <cp:lastPrinted>2013-06-24T08:19:17Z</cp:lastPrinted>
  <dcterms:modified xsi:type="dcterms:W3CDTF">2013-07-03T09:44:01Z</dcterms:modified>
  <cp:category/>
  <cp:version/>
  <cp:contentType/>
  <cp:contentStatus/>
</cp:coreProperties>
</file>